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SITE DOCUMENTS\"/>
    </mc:Choice>
  </mc:AlternateContent>
  <bookViews>
    <workbookView xWindow="0" yWindow="0" windowWidth="5880" windowHeight="4485"/>
  </bookViews>
  <sheets>
    <sheet name="Sheet1" sheetId="1" r:id="rId1"/>
    <sheet name="Sheet2" sheetId="2" r:id="rId2"/>
  </sheets>
  <definedNames>
    <definedName name="NamedRange1">Sheet1!$C:$C</definedName>
  </definedNames>
  <calcPr calcId="162913"/>
</workbook>
</file>

<file path=xl/calcChain.xml><?xml version="1.0" encoding="utf-8"?>
<calcChain xmlns="http://schemas.openxmlformats.org/spreadsheetml/2006/main">
  <c r="D9" i="1" l="1"/>
  <c r="K16" i="1"/>
  <c r="I16" i="1"/>
  <c r="G16" i="1"/>
  <c r="E16" i="1"/>
  <c r="C16" i="1"/>
  <c r="K14" i="1"/>
  <c r="K18" i="1" s="1"/>
  <c r="I14" i="1"/>
  <c r="G14" i="1"/>
  <c r="G18" i="1" s="1"/>
  <c r="E14" i="1"/>
  <c r="C14" i="1"/>
  <c r="C18" i="1" s="1"/>
  <c r="K10" i="1"/>
  <c r="L9" i="1"/>
  <c r="L14" i="1" s="1"/>
  <c r="J9" i="1"/>
  <c r="J12" i="1" s="1"/>
  <c r="H9" i="1"/>
  <c r="H14" i="1" s="1"/>
  <c r="F9" i="1"/>
  <c r="F16" i="1" s="1"/>
  <c r="D14" i="1"/>
  <c r="D12" i="1" l="1"/>
  <c r="F10" i="1"/>
  <c r="F12" i="1"/>
  <c r="F14" i="1"/>
  <c r="F15" i="1" s="1"/>
  <c r="D16" i="1"/>
  <c r="D17" i="1" s="1"/>
  <c r="J16" i="1"/>
  <c r="L10" i="1"/>
  <c r="L12" i="1"/>
  <c r="J13" i="1" s="1"/>
  <c r="I18" i="1"/>
  <c r="H10" i="1"/>
  <c r="E18" i="1"/>
  <c r="J14" i="1"/>
  <c r="J15" i="1" s="1"/>
  <c r="H16" i="1"/>
  <c r="L16" i="1"/>
  <c r="J10" i="1"/>
  <c r="D10" i="1"/>
  <c r="H12" i="1"/>
  <c r="H13" i="1" s="1"/>
  <c r="F13" i="1" l="1"/>
  <c r="J17" i="1"/>
  <c r="F18" i="1"/>
  <c r="H17" i="1"/>
  <c r="D13" i="1"/>
  <c r="L18" i="1"/>
  <c r="D15" i="1"/>
  <c r="D18" i="1"/>
  <c r="D11" i="1"/>
  <c r="J18" i="1"/>
  <c r="J11" i="1"/>
  <c r="J19" i="1" s="1"/>
  <c r="F17" i="1"/>
  <c r="H18" i="1"/>
  <c r="H11" i="1"/>
  <c r="F11" i="1"/>
  <c r="H15" i="1"/>
  <c r="F19" i="1" l="1"/>
  <c r="H19" i="1"/>
  <c r="D19" i="1"/>
</calcChain>
</file>

<file path=xl/sharedStrings.xml><?xml version="1.0" encoding="utf-8"?>
<sst xmlns="http://schemas.openxmlformats.org/spreadsheetml/2006/main" count="26" uniqueCount="22">
  <si>
    <t>TAX DISTRIBUTION AND CHANGE BASED ON ASSESSED PROPERTY VALUE</t>
  </si>
  <si>
    <t>Enter your assessment:</t>
  </si>
  <si>
    <t>to find your assessed value online click here</t>
  </si>
  <si>
    <t>if your assessment changed in any year below, it can be adjusted manually</t>
  </si>
  <si>
    <t>21 rate</t>
  </si>
  <si>
    <t>20 rate</t>
  </si>
  <si>
    <t>19 rate</t>
  </si>
  <si>
    <t>18 rate</t>
  </si>
  <si>
    <t>17 rate</t>
  </si>
  <si>
    <t>Property Assessment</t>
  </si>
  <si>
    <t>Local School District Taxes</t>
  </si>
  <si>
    <t>increase/(decrease)</t>
  </si>
  <si>
    <t>Regional School District Taxes</t>
  </si>
  <si>
    <t>County Taxes</t>
  </si>
  <si>
    <t>Municipal Taxes</t>
  </si>
  <si>
    <t>TOTAL PROPERTY TAXES</t>
  </si>
  <si>
    <t>please note assessed property value is not market value</t>
  </si>
  <si>
    <t>TAX BILL INCREASES (AVG)</t>
  </si>
  <si>
    <t>COUNTY</t>
  </si>
  <si>
    <t>LOCAL SCHOOLS</t>
  </si>
  <si>
    <t>REGIONAL SCHOOL</t>
  </si>
  <si>
    <t>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</si>
</sst>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name val="Arial"/>
    </font>
    <font>
      <sz val="8"/>
      <color theme="1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theme="1"/>
        <bgColor theme="1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/>
    <xf numFmtId="164" fontId="2" fillId="4" borderId="3" xfId="0" applyNumberFormat="1" applyFont="1" applyFill="1" applyBorder="1"/>
    <xf numFmtId="0" fontId="2" fillId="3" borderId="7" xfId="0" applyFont="1" applyFill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164" fontId="2" fillId="5" borderId="9" xfId="0" applyNumberFormat="1" applyFont="1" applyFill="1" applyBorder="1"/>
    <xf numFmtId="0" fontId="2" fillId="0" borderId="10" xfId="0" applyFont="1" applyBorder="1" applyAlignment="1"/>
    <xf numFmtId="0" fontId="5" fillId="0" borderId="11" xfId="0" applyFont="1" applyBorder="1" applyAlignment="1">
      <alignment horizontal="center"/>
    </xf>
    <xf numFmtId="0" fontId="6" fillId="3" borderId="11" xfId="0" applyFont="1" applyFill="1" applyBorder="1"/>
    <xf numFmtId="164" fontId="2" fillId="5" borderId="12" xfId="0" applyNumberFormat="1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2" fillId="0" borderId="10" xfId="0" applyFont="1" applyBorder="1"/>
    <xf numFmtId="0" fontId="2" fillId="0" borderId="8" xfId="0" applyFont="1" applyBorder="1"/>
    <xf numFmtId="0" fontId="2" fillId="3" borderId="11" xfId="0" applyFont="1" applyFill="1" applyBorder="1"/>
    <xf numFmtId="0" fontId="2" fillId="3" borderId="13" xfId="0" applyFont="1" applyFill="1" applyBorder="1"/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6" fontId="7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u="none" strike="noStrike">
                <a:effectLst/>
              </a:rPr>
              <a:t>TAX BILL INCREASES (AVG)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Sheet2!$C$6:$C$9</c:f>
              <c:strCache>
                <c:ptCount val="4"/>
                <c:pt idx="0">
                  <c:v>COUNTY</c:v>
                </c:pt>
                <c:pt idx="1">
                  <c:v>LOCAL SCHOOLS</c:v>
                </c:pt>
                <c:pt idx="2">
                  <c:v>REGIONAL SCHOOL</c:v>
                </c:pt>
                <c:pt idx="3">
                  <c:v>TOWNSHIP</c:v>
                </c:pt>
              </c:strCache>
            </c:strRef>
          </c:cat>
          <c:val>
            <c:numRef>
              <c:f>Sheet2!$D$6:$D$9</c:f>
              <c:numCache>
                <c:formatCode>"$"#,##0_);[Red]\("$"#,##0\)</c:formatCode>
                <c:ptCount val="4"/>
                <c:pt idx="0">
                  <c:v>4</c:v>
                </c:pt>
                <c:pt idx="1">
                  <c:v>92</c:v>
                </c:pt>
                <c:pt idx="2">
                  <c:v>65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9-44F2-9D2E-BBDEBDE9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162704"/>
        <c:axId val="418131872"/>
        <c:axId val="0"/>
      </c:bar3DChart>
      <c:catAx>
        <c:axId val="41816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131872"/>
        <c:crosses val="autoZero"/>
        <c:auto val="1"/>
        <c:lblAlgn val="ctr"/>
        <c:lblOffset val="100"/>
        <c:noMultiLvlLbl val="0"/>
      </c:catAx>
      <c:valAx>
        <c:axId val="4181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1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85725</xdr:rowOff>
    </xdr:from>
    <xdr:to>
      <xdr:col>16</xdr:col>
      <xdr:colOff>47625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ax1.co.monmouth.nj.us/cgi-bin/prc6.cgi?&amp;ms_user=monm&amp;passwd=data&amp;srch_type=0&amp;adv=0&amp;out_type=0&amp;district=143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L1005"/>
  <sheetViews>
    <sheetView showGridLines="0" tabSelected="1" workbookViewId="0">
      <selection activeCell="B23" sqref="B23"/>
    </sheetView>
  </sheetViews>
  <sheetFormatPr defaultColWidth="14.42578125" defaultRowHeight="15.75" customHeight="1" x14ac:dyDescent="0.2"/>
  <cols>
    <col min="2" max="2" width="27" customWidth="1"/>
    <col min="3" max="3" width="12.28515625" hidden="1" customWidth="1"/>
    <col min="5" max="5" width="14.42578125" hidden="1"/>
    <col min="7" max="7" width="14.42578125" hidden="1"/>
    <col min="9" max="9" width="14.42578125" hidden="1"/>
    <col min="11" max="12" width="14.42578125" hidden="1"/>
  </cols>
  <sheetData>
    <row r="1" spans="2:12" x14ac:dyDescent="0.2">
      <c r="B1" s="1" t="s">
        <v>0</v>
      </c>
      <c r="C1" s="2"/>
    </row>
    <row r="3" spans="2:12" x14ac:dyDescent="0.2">
      <c r="B3" s="3" t="s">
        <v>1</v>
      </c>
      <c r="D3" s="4">
        <v>436140</v>
      </c>
    </row>
    <row r="4" spans="2:12" x14ac:dyDescent="0.2">
      <c r="B4" s="27" t="s">
        <v>2</v>
      </c>
      <c r="C4" s="28"/>
      <c r="D4" s="28"/>
    </row>
    <row r="5" spans="2:12" x14ac:dyDescent="0.2">
      <c r="B5" s="3" t="s">
        <v>16</v>
      </c>
    </row>
    <row r="6" spans="2:12" x14ac:dyDescent="0.2">
      <c r="B6" s="3" t="s">
        <v>3</v>
      </c>
    </row>
    <row r="8" spans="2:12" x14ac:dyDescent="0.2">
      <c r="B8" s="5"/>
      <c r="C8" s="6" t="s">
        <v>4</v>
      </c>
      <c r="D8" s="7">
        <v>2021</v>
      </c>
      <c r="E8" s="7" t="s">
        <v>5</v>
      </c>
      <c r="F8" s="7">
        <v>2020</v>
      </c>
      <c r="G8" s="7" t="s">
        <v>6</v>
      </c>
      <c r="H8" s="7">
        <v>2019</v>
      </c>
      <c r="I8" s="7" t="s">
        <v>7</v>
      </c>
      <c r="J8" s="7">
        <v>2018</v>
      </c>
      <c r="K8" s="8" t="s">
        <v>8</v>
      </c>
      <c r="L8" s="9">
        <v>2017</v>
      </c>
    </row>
    <row r="9" spans="2:12" x14ac:dyDescent="0.2">
      <c r="B9" s="10" t="s">
        <v>9</v>
      </c>
      <c r="C9" s="11"/>
      <c r="D9" s="12">
        <f>D3</f>
        <v>436140</v>
      </c>
      <c r="E9" s="13"/>
      <c r="F9" s="12">
        <f>D3</f>
        <v>436140</v>
      </c>
      <c r="G9" s="13"/>
      <c r="H9" s="12">
        <f>D3</f>
        <v>436140</v>
      </c>
      <c r="I9" s="13"/>
      <c r="J9" s="12">
        <f>D3</f>
        <v>436140</v>
      </c>
      <c r="K9" s="13"/>
      <c r="L9" s="12">
        <f>D3</f>
        <v>436140</v>
      </c>
    </row>
    <row r="10" spans="2:12" x14ac:dyDescent="0.2">
      <c r="B10" s="14" t="s">
        <v>10</v>
      </c>
      <c r="C10" s="15">
        <v>1.327</v>
      </c>
      <c r="D10" s="16">
        <f>D9/100*C10</f>
        <v>5787.5777999999991</v>
      </c>
      <c r="E10" s="17">
        <v>1.306</v>
      </c>
      <c r="F10" s="16">
        <f>F9/100*E10</f>
        <v>5695.9884000000002</v>
      </c>
      <c r="G10" s="17">
        <v>1.2909999999999999</v>
      </c>
      <c r="H10" s="16">
        <f>H9/100*G10</f>
        <v>5630.567399999999</v>
      </c>
      <c r="I10" s="17">
        <v>1.256</v>
      </c>
      <c r="J10" s="16">
        <f>J9/100*I10</f>
        <v>5477.9183999999996</v>
      </c>
      <c r="K10" s="17">
        <f>0.01+1.223</f>
        <v>1.2330000000000001</v>
      </c>
      <c r="L10" s="16">
        <f>L9/100*K10</f>
        <v>5377.6062000000002</v>
      </c>
    </row>
    <row r="11" spans="2:12" x14ac:dyDescent="0.2">
      <c r="B11" s="18" t="s">
        <v>11</v>
      </c>
      <c r="C11" s="19"/>
      <c r="D11" s="20">
        <f>D10-F10</f>
        <v>91.589399999998932</v>
      </c>
      <c r="E11" s="21"/>
      <c r="F11" s="20">
        <f>F10-H10</f>
        <v>65.421000000001186</v>
      </c>
      <c r="G11" s="21"/>
      <c r="H11" s="20">
        <f>H10-J10</f>
        <v>152.64899999999943</v>
      </c>
      <c r="I11" s="21"/>
      <c r="J11" s="20">
        <f>J10-L10</f>
        <v>100.31219999999939</v>
      </c>
      <c r="K11" s="21"/>
      <c r="L11" s="22"/>
    </row>
    <row r="12" spans="2:12" x14ac:dyDescent="0.2">
      <c r="B12" s="14" t="s">
        <v>12</v>
      </c>
      <c r="C12" s="15">
        <v>0.61099999999999999</v>
      </c>
      <c r="D12" s="16">
        <f>D9/100*C12</f>
        <v>2664.8153999999995</v>
      </c>
      <c r="E12" s="17">
        <v>0.59599999999999997</v>
      </c>
      <c r="F12" s="16">
        <f>F9/100*E12</f>
        <v>2599.3943999999997</v>
      </c>
      <c r="G12" s="17">
        <v>0.58699999999999997</v>
      </c>
      <c r="H12" s="16">
        <f>H9/100*G12</f>
        <v>2560.1417999999994</v>
      </c>
      <c r="I12" s="17">
        <v>0.57099999999999995</v>
      </c>
      <c r="J12" s="16">
        <f>J9/100*I12</f>
        <v>2490.3593999999994</v>
      </c>
      <c r="K12" s="17">
        <v>0.55700000000000005</v>
      </c>
      <c r="L12" s="16">
        <f>L9/100*K12</f>
        <v>2429.2998000000002</v>
      </c>
    </row>
    <row r="13" spans="2:12" x14ac:dyDescent="0.2">
      <c r="B13" s="18" t="s">
        <v>11</v>
      </c>
      <c r="C13" s="19"/>
      <c r="D13" s="20">
        <f>D12-F12</f>
        <v>65.420999999999822</v>
      </c>
      <c r="E13" s="21"/>
      <c r="F13" s="20">
        <f>F12-H12</f>
        <v>39.252600000000257</v>
      </c>
      <c r="G13" s="21"/>
      <c r="H13" s="20">
        <f>H12-J12</f>
        <v>69.782400000000052</v>
      </c>
      <c r="I13" s="21"/>
      <c r="J13" s="20">
        <f>J12-L12</f>
        <v>61.059599999999136</v>
      </c>
      <c r="K13" s="21"/>
      <c r="L13" s="22"/>
    </row>
    <row r="14" spans="2:12" x14ac:dyDescent="0.2">
      <c r="B14" s="14" t="s">
        <v>13</v>
      </c>
      <c r="C14" s="15">
        <f>0.007+0.261</f>
        <v>0.26800000000000002</v>
      </c>
      <c r="D14" s="16">
        <f>D9/100*C14</f>
        <v>1168.8552</v>
      </c>
      <c r="E14" s="23">
        <f>0.259+0.008</f>
        <v>0.26700000000000002</v>
      </c>
      <c r="F14" s="16">
        <f>F9/100*E14</f>
        <v>1164.4938</v>
      </c>
      <c r="G14" s="17">
        <f>0.261+0.008</f>
        <v>0.26900000000000002</v>
      </c>
      <c r="H14" s="16">
        <f>H9/100*G14</f>
        <v>1173.2166</v>
      </c>
      <c r="I14" s="23">
        <f>0.259+0.01</f>
        <v>0.26900000000000002</v>
      </c>
      <c r="J14" s="16">
        <f>J9/100*I14</f>
        <v>1173.2166</v>
      </c>
      <c r="K14" s="17">
        <f>0.258+0.01</f>
        <v>0.26800000000000002</v>
      </c>
      <c r="L14" s="16">
        <f>L9/100*K14</f>
        <v>1168.8552</v>
      </c>
    </row>
    <row r="15" spans="2:12" x14ac:dyDescent="0.2">
      <c r="B15" s="18" t="s">
        <v>11</v>
      </c>
      <c r="C15" s="19"/>
      <c r="D15" s="20">
        <f>D14-F14</f>
        <v>4.3614000000000033</v>
      </c>
      <c r="E15" s="21"/>
      <c r="F15" s="20">
        <f>F14-H14</f>
        <v>-8.7228000000000065</v>
      </c>
      <c r="G15" s="21"/>
      <c r="H15" s="20">
        <f>H14-J14</f>
        <v>0</v>
      </c>
      <c r="I15" s="21"/>
      <c r="J15" s="20">
        <f>J14-L14</f>
        <v>4.3614000000000033</v>
      </c>
      <c r="K15" s="21"/>
      <c r="L15" s="22"/>
    </row>
    <row r="16" spans="2:12" x14ac:dyDescent="0.2">
      <c r="B16" s="14" t="s">
        <v>14</v>
      </c>
      <c r="C16" s="24">
        <f>0.012+0.034+0.431</f>
        <v>0.47699999999999998</v>
      </c>
      <c r="D16" s="16">
        <f>D9/100*C16</f>
        <v>2080.3877999999995</v>
      </c>
      <c r="E16" s="23">
        <f>0.012+0.034+0.424</f>
        <v>0.47</v>
      </c>
      <c r="F16" s="16">
        <f>F9/100*E16</f>
        <v>2049.8579999999997</v>
      </c>
      <c r="G16" s="23">
        <f>0.012+0.034+0.419</f>
        <v>0.46499999999999997</v>
      </c>
      <c r="H16" s="16">
        <f>H9/100*G16</f>
        <v>2028.0509999999997</v>
      </c>
      <c r="I16" s="23">
        <f>0.412+0.034+0.012</f>
        <v>0.45799999999999996</v>
      </c>
      <c r="J16" s="16">
        <f>J9/100*I16</f>
        <v>1997.5211999999997</v>
      </c>
      <c r="K16" s="23">
        <f>0.012+0.034+0.405</f>
        <v>0.45100000000000001</v>
      </c>
      <c r="L16" s="16">
        <f>L9/100*K16</f>
        <v>1966.9913999999999</v>
      </c>
    </row>
    <row r="17" spans="2:12" x14ac:dyDescent="0.2">
      <c r="B17" s="18" t="s">
        <v>11</v>
      </c>
      <c r="C17" s="25"/>
      <c r="D17" s="20">
        <f>D16-F16</f>
        <v>30.529799999999796</v>
      </c>
      <c r="E17" s="26"/>
      <c r="F17" s="20">
        <f>F16-H16</f>
        <v>21.807000000000016</v>
      </c>
      <c r="G17" s="26"/>
      <c r="H17" s="20">
        <f>H16-J16</f>
        <v>30.529800000000023</v>
      </c>
      <c r="I17" s="26"/>
      <c r="J17" s="20">
        <f>J16-L16</f>
        <v>30.529799999999796</v>
      </c>
      <c r="K17" s="26"/>
      <c r="L17" s="22"/>
    </row>
    <row r="18" spans="2:12" x14ac:dyDescent="0.2">
      <c r="B18" s="14" t="s">
        <v>15</v>
      </c>
      <c r="C18" s="24">
        <f t="shared" ref="C18:L18" si="0">C10+C12+C14+C16</f>
        <v>2.6829999999999998</v>
      </c>
      <c r="D18" s="16">
        <f t="shared" si="0"/>
        <v>11701.636199999997</v>
      </c>
      <c r="E18" s="24">
        <f t="shared" si="0"/>
        <v>2.6390000000000002</v>
      </c>
      <c r="F18" s="16">
        <f t="shared" si="0"/>
        <v>11509.7346</v>
      </c>
      <c r="G18" s="24">
        <f t="shared" si="0"/>
        <v>2.6119999999999997</v>
      </c>
      <c r="H18" s="16">
        <f t="shared" si="0"/>
        <v>11391.976799999999</v>
      </c>
      <c r="I18" s="24">
        <f t="shared" si="0"/>
        <v>2.5540000000000003</v>
      </c>
      <c r="J18" s="16">
        <f t="shared" si="0"/>
        <v>11139.015599999999</v>
      </c>
      <c r="K18" s="24">
        <f t="shared" si="0"/>
        <v>2.5089999999999999</v>
      </c>
      <c r="L18" s="16">
        <f t="shared" si="0"/>
        <v>10942.7526</v>
      </c>
    </row>
    <row r="19" spans="2:12" x14ac:dyDescent="0.2">
      <c r="B19" s="18" t="s">
        <v>11</v>
      </c>
      <c r="C19" s="25"/>
      <c r="D19" s="20">
        <f>D11+D13+D15+D17</f>
        <v>191.90159999999855</v>
      </c>
      <c r="E19" s="26"/>
      <c r="F19" s="20">
        <f>F11+F13+F15+F17</f>
        <v>117.75780000000145</v>
      </c>
      <c r="G19" s="26"/>
      <c r="H19" s="20">
        <f>H11+H13+H15+H17</f>
        <v>252.96119999999951</v>
      </c>
      <c r="I19" s="26"/>
      <c r="J19" s="20">
        <f>J11+J13+J15+J17</f>
        <v>196.26299999999833</v>
      </c>
      <c r="K19" s="26"/>
      <c r="L19" s="22"/>
    </row>
    <row r="20" spans="2:12" x14ac:dyDescent="0.2">
      <c r="C20" s="2"/>
    </row>
    <row r="21" spans="2:12" x14ac:dyDescent="0.2">
      <c r="C21" s="2"/>
    </row>
    <row r="22" spans="2:12" x14ac:dyDescent="0.2">
      <c r="C22" s="2"/>
    </row>
    <row r="23" spans="2:12" x14ac:dyDescent="0.2">
      <c r="C23" s="2"/>
    </row>
    <row r="24" spans="2:12" x14ac:dyDescent="0.2">
      <c r="C24" s="2"/>
    </row>
    <row r="25" spans="2:12" x14ac:dyDescent="0.2">
      <c r="C25" s="2"/>
    </row>
    <row r="26" spans="2:12" x14ac:dyDescent="0.2">
      <c r="C26" s="2"/>
    </row>
    <row r="27" spans="2:12" x14ac:dyDescent="0.2">
      <c r="C27" s="2"/>
    </row>
    <row r="28" spans="2:12" x14ac:dyDescent="0.2">
      <c r="C28" s="2"/>
    </row>
    <row r="29" spans="2:12" x14ac:dyDescent="0.2">
      <c r="C29" s="2"/>
    </row>
    <row r="30" spans="2:12" x14ac:dyDescent="0.2">
      <c r="C30" s="2"/>
    </row>
    <row r="31" spans="2:12" x14ac:dyDescent="0.2">
      <c r="C31" s="2"/>
    </row>
    <row r="32" spans="2:12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</sheetData>
  <sheetProtection algorithmName="SHA-512" hashValue="FOBaWsw1dVRHUKrw08tPbdpAi2ayC0BLZMUHJCzQj+m0R4xs86O43KdmPX5dB6r8eVMmP0IDXDMBfBM7QLdrvg==" saltValue="clsigbHAuTHzQCgM2b/a5w==" spinCount="100000" sheet="1" objects="1" scenarios="1"/>
  <protectedRanges>
    <protectedRange sqref="D9:J9" name="Assessments by year"/>
    <protectedRange sqref="D3" name="Current Assessment"/>
  </protectedRanges>
  <mergeCells count="1">
    <mergeCell ref="B4:D4"/>
  </mergeCells>
  <hyperlinks>
    <hyperlink ref="B4" r:id="rId1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9"/>
  <sheetViews>
    <sheetView showGridLines="0" workbookViewId="0">
      <selection activeCell="S7" sqref="S7"/>
    </sheetView>
  </sheetViews>
  <sheetFormatPr defaultRowHeight="12.75" x14ac:dyDescent="0.2"/>
  <sheetData>
    <row r="5" spans="3:4" x14ac:dyDescent="0.2">
      <c r="C5" s="29" t="s">
        <v>17</v>
      </c>
      <c r="D5" s="30"/>
    </row>
    <row r="6" spans="3:4" x14ac:dyDescent="0.2">
      <c r="C6" s="30" t="s">
        <v>18</v>
      </c>
      <c r="D6" s="31">
        <v>4</v>
      </c>
    </row>
    <row r="7" spans="3:4" ht="38.25" x14ac:dyDescent="0.2">
      <c r="C7" s="30" t="s">
        <v>19</v>
      </c>
      <c r="D7" s="31">
        <v>92</v>
      </c>
    </row>
    <row r="8" spans="3:4" ht="38.25" x14ac:dyDescent="0.2">
      <c r="C8" s="30" t="s">
        <v>20</v>
      </c>
      <c r="D8" s="31">
        <v>65</v>
      </c>
    </row>
    <row r="9" spans="3:4" ht="25.5" x14ac:dyDescent="0.2">
      <c r="C9" s="30" t="s">
        <v>21</v>
      </c>
      <c r="D9" s="31">
        <v>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Coppola</cp:lastModifiedBy>
  <dcterms:modified xsi:type="dcterms:W3CDTF">2021-10-27T18:30:23Z</dcterms:modified>
</cp:coreProperties>
</file>